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485" windowHeight="4860" activeTab="0"/>
  </bookViews>
  <sheets>
    <sheet name="Лист1" sheetId="1" r:id="rId1"/>
    <sheet name="Рисунки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<sst xmlns="http://schemas.openxmlformats.org/spreadsheetml/2006/main" count="13" uniqueCount="10">
  <si>
    <t>Первые</t>
  </si>
  <si>
    <t>Вторые</t>
  </si>
  <si>
    <t>Разности</t>
  </si>
  <si>
    <t>Сгажив</t>
  </si>
  <si>
    <t>Модель</t>
  </si>
  <si>
    <t>Ошибка</t>
  </si>
  <si>
    <t>абс</t>
  </si>
  <si>
    <t>отно</t>
  </si>
  <si>
    <t>Сумма квадратов</t>
  </si>
  <si>
    <t>факт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</si>
</sst>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.25"/>
      <name val="Arial Cyr"/>
      <family val="0"/>
    </font>
    <font>
      <sz val="11.25"/>
      <color indexed="10"/>
      <name val="Arial Cyr"/>
      <family val="2"/>
    </font>
    <font>
      <b/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vertAlign val="superscript"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i/>
      <vertAlign val="superscript"/>
      <sz val="10"/>
      <name val="Arial Cyr"/>
      <family val="2"/>
    </font>
    <font>
      <i/>
      <sz val="12"/>
      <name val="Arial Cyr"/>
      <family val="2"/>
    </font>
    <font>
      <i/>
      <vertAlign val="superscript"/>
      <sz val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20" applyNumberFormat="1" applyFill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43" fontId="0" fillId="0" borderId="0" xfId="20" applyAlignment="1">
      <alignment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20" applyNumberFormat="1" applyAlignment="1">
      <alignment/>
    </xf>
    <xf numFmtId="9" fontId="0" fillId="0" borderId="0" xfId="19" applyAlignment="1">
      <alignment/>
    </xf>
    <xf numFmtId="2" fontId="0" fillId="4" borderId="0" xfId="0" applyNumberFormat="1" applyFill="1" applyAlignment="1">
      <alignment/>
    </xf>
    <xf numFmtId="2" fontId="0" fillId="3" borderId="0" xfId="0" applyNumberForma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LN((132-y)/y)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val>
            <c:numRef>
              <c:f>Лист1!$I$4:$I$24</c:f>
              <c:numCache/>
            </c:numRef>
          </c:val>
          <c:smooth val="0"/>
        </c:ser>
        <c:marker val="1"/>
        <c:axId val="5349849"/>
        <c:axId val="48148642"/>
      </c:lineChart>
      <c:catAx>
        <c:axId val="5349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рис.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48642"/>
        <c:crosses val="autoZero"/>
        <c:auto val="1"/>
        <c:lblOffset val="100"/>
        <c:noMultiLvlLbl val="0"/>
      </c:catAx>
      <c:valAx>
        <c:axId val="48148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Разности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Первые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Лист1!$C$4:$C$23</c:f>
              <c:numCache>
                <c:ptCount val="20"/>
                <c:pt idx="0">
                  <c:v>2.3999999999999986</c:v>
                </c:pt>
                <c:pt idx="1">
                  <c:v>2.9000000000000057</c:v>
                </c:pt>
                <c:pt idx="2">
                  <c:v>2.799999999999997</c:v>
                </c:pt>
                <c:pt idx="3">
                  <c:v>0.10000000000000142</c:v>
                </c:pt>
                <c:pt idx="4">
                  <c:v>1.1000000000000014</c:v>
                </c:pt>
                <c:pt idx="5">
                  <c:v>5.199999999999996</c:v>
                </c:pt>
                <c:pt idx="6">
                  <c:v>3.5</c:v>
                </c:pt>
                <c:pt idx="7">
                  <c:v>3.3000000000000043</c:v>
                </c:pt>
                <c:pt idx="8">
                  <c:v>2</c:v>
                </c:pt>
                <c:pt idx="9">
                  <c:v>1.5999999999999943</c:v>
                </c:pt>
                <c:pt idx="10">
                  <c:v>2.200000000000003</c:v>
                </c:pt>
                <c:pt idx="11">
                  <c:v>2</c:v>
                </c:pt>
                <c:pt idx="12">
                  <c:v>2</c:v>
                </c:pt>
                <c:pt idx="13">
                  <c:v>1.5999999999999943</c:v>
                </c:pt>
                <c:pt idx="14">
                  <c:v>1.9000000000000057</c:v>
                </c:pt>
                <c:pt idx="15">
                  <c:v>2.299999999999997</c:v>
                </c:pt>
                <c:pt idx="16">
                  <c:v>1.7000000000000028</c:v>
                </c:pt>
                <c:pt idx="17">
                  <c:v>0.9000000000000057</c:v>
                </c:pt>
                <c:pt idx="18">
                  <c:v>1.5999999999999943</c:v>
                </c:pt>
                <c:pt idx="19">
                  <c:v>0.29999999999999716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Лист1!$D$3</c:f>
              <c:strCache>
                <c:ptCount val="1"/>
                <c:pt idx="0">
                  <c:v>Вторые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val>
            <c:numRef>
              <c:f>Лист1!$D$4:$D$23</c:f>
              <c:numCache>
                <c:ptCount val="20"/>
                <c:pt idx="1">
                  <c:v>0.5000000000000071</c:v>
                </c:pt>
                <c:pt idx="2">
                  <c:v>-0.10000000000000853</c:v>
                </c:pt>
                <c:pt idx="3">
                  <c:v>-2.6999999999999957</c:v>
                </c:pt>
                <c:pt idx="4">
                  <c:v>1</c:v>
                </c:pt>
                <c:pt idx="5">
                  <c:v>4.099999999999994</c:v>
                </c:pt>
                <c:pt idx="6">
                  <c:v>-1.6999999999999957</c:v>
                </c:pt>
                <c:pt idx="7">
                  <c:v>-0.19999999999999574</c:v>
                </c:pt>
                <c:pt idx="8">
                  <c:v>-1.3000000000000043</c:v>
                </c:pt>
                <c:pt idx="9">
                  <c:v>-0.4000000000000057</c:v>
                </c:pt>
                <c:pt idx="10">
                  <c:v>0.6000000000000085</c:v>
                </c:pt>
                <c:pt idx="11">
                  <c:v>-0.20000000000000284</c:v>
                </c:pt>
                <c:pt idx="12">
                  <c:v>0</c:v>
                </c:pt>
                <c:pt idx="13">
                  <c:v>-0.4000000000000057</c:v>
                </c:pt>
                <c:pt idx="14">
                  <c:v>0.30000000000001137</c:v>
                </c:pt>
                <c:pt idx="15">
                  <c:v>0.3999999999999915</c:v>
                </c:pt>
                <c:pt idx="16">
                  <c:v>-0.5999999999999943</c:v>
                </c:pt>
                <c:pt idx="17">
                  <c:v>-0.7999999999999972</c:v>
                </c:pt>
                <c:pt idx="18">
                  <c:v>0.6999999999999886</c:v>
                </c:pt>
              </c:numCache>
            </c:numRef>
          </c:val>
          <c:smooth val="0"/>
        </c:ser>
        <c:marker val="1"/>
        <c:axId val="30684595"/>
        <c:axId val="7725900"/>
      </c:lineChart>
      <c:catAx>
        <c:axId val="3068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Рис.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25900"/>
        <c:crosses val="autoZero"/>
        <c:auto val="1"/>
        <c:lblOffset val="100"/>
        <c:noMultiLvlLbl val="0"/>
      </c:catAx>
      <c:valAx>
        <c:axId val="7725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84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Разности по сглаженным значениям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9025"/>
          <c:w val="0.6997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Лист1!$F$3</c:f>
              <c:strCache>
                <c:ptCount val="1"/>
                <c:pt idx="0">
                  <c:v>Первые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1" u="none" baseline="0">
                        <a:latin typeface="Arial Cyr"/>
                        <a:ea typeface="Arial Cyr"/>
                        <a:cs typeface="Arial Cyr"/>
                      </a:rPr>
                      <a:t>1е = 3,6627x - 4,4754
R</a:t>
                    </a:r>
                    <a:r>
                      <a:rPr lang="en-US" cap="none" sz="1200" b="0" i="1" u="none" baseline="30000">
                        <a:latin typeface="Arial Cyr"/>
                        <a:ea typeface="Arial Cyr"/>
                        <a:cs typeface="Arial Cyr"/>
                      </a:rPr>
                      <a:t>2</a:t>
                    </a:r>
                    <a:r>
                      <a:rPr lang="en-US" cap="none" sz="1200" b="0" i="1" u="none" baseline="0">
                        <a:latin typeface="Arial Cyr"/>
                        <a:ea typeface="Arial Cyr"/>
                        <a:cs typeface="Arial Cyr"/>
                      </a:rPr>
                      <a:t> = 0,7283</a:t>
                    </a:r>
                  </a:p>
                </c:rich>
              </c:tx>
              <c:numFmt formatCode="General" sourceLinked="1"/>
            </c:trendlineLbl>
          </c:trendline>
          <c:val>
            <c:numRef>
              <c:f>Лист1!$F$4:$F$20</c:f>
              <c:numCache>
                <c:ptCount val="17"/>
                <c:pt idx="3">
                  <c:v>2.5714285714285765</c:v>
                </c:pt>
                <c:pt idx="4">
                  <c:v>2.700000000000003</c:v>
                </c:pt>
                <c:pt idx="5">
                  <c:v>2.5714285714285694</c:v>
                </c:pt>
                <c:pt idx="6">
                  <c:v>2.4000000000000057</c:v>
                </c:pt>
                <c:pt idx="7">
                  <c:v>2.6999999999999957</c:v>
                </c:pt>
                <c:pt idx="8">
                  <c:v>2.828571428571429</c:v>
                </c:pt>
                <c:pt idx="9">
                  <c:v>2.3714285714285737</c:v>
                </c:pt>
                <c:pt idx="10">
                  <c:v>2.0999999999999943</c:v>
                </c:pt>
                <c:pt idx="11">
                  <c:v>1.9000000000000128</c:v>
                </c:pt>
                <c:pt idx="12">
                  <c:v>1.942857142857136</c:v>
                </c:pt>
                <c:pt idx="13">
                  <c:v>1.9571428571428555</c:v>
                </c:pt>
                <c:pt idx="14">
                  <c:v>1.7714285714285865</c:v>
                </c:pt>
                <c:pt idx="15">
                  <c:v>1.714285714285694</c:v>
                </c:pt>
                <c:pt idx="16">
                  <c:v>1.4714285714285609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Лист1!$G$3</c:f>
              <c:strCache>
                <c:ptCount val="1"/>
                <c:pt idx="0">
                  <c:v>Вторые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339966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1" u="none" baseline="0">
                        <a:latin typeface="Arial Cyr"/>
                        <a:ea typeface="Arial Cyr"/>
                        <a:cs typeface="Arial Cyr"/>
                      </a:rPr>
                      <a:t>2е = -0,708x + 10,207
R</a:t>
                    </a:r>
                    <a:r>
                      <a:rPr lang="en-US" cap="none" sz="1200" b="0" i="1" u="none" baseline="30000">
                        <a:latin typeface="Arial Cyr"/>
                        <a:ea typeface="Arial Cyr"/>
                        <a:cs typeface="Arial Cyr"/>
                      </a:rPr>
                      <a:t>2</a:t>
                    </a:r>
                    <a:r>
                      <a:rPr lang="en-US" cap="none" sz="1200" b="0" i="1" u="none" baseline="0">
                        <a:latin typeface="Arial Cyr"/>
                        <a:ea typeface="Arial Cyr"/>
                        <a:cs typeface="Arial Cyr"/>
                      </a:rPr>
                      <a:t> = 0,0694</a:t>
                    </a:r>
                  </a:p>
                </c:rich>
              </c:tx>
              <c:numFmt formatCode="General" sourceLinked="1"/>
            </c:trendlineLbl>
          </c:trendline>
          <c:val>
            <c:numRef>
              <c:f>Лист1!$G$4:$G$20</c:f>
              <c:numCache>
                <c:ptCount val="17"/>
                <c:pt idx="4">
                  <c:v>0.12857142857142634</c:v>
                </c:pt>
                <c:pt idx="5">
                  <c:v>-0.12857142857143344</c:v>
                </c:pt>
                <c:pt idx="6">
                  <c:v>-0.17142857142856371</c:v>
                </c:pt>
                <c:pt idx="7">
                  <c:v>0.29999999999999005</c:v>
                </c:pt>
                <c:pt idx="8">
                  <c:v>0.12857142857143344</c:v>
                </c:pt>
                <c:pt idx="9">
                  <c:v>-0.4571428571428555</c:v>
                </c:pt>
                <c:pt idx="10">
                  <c:v>-0.27142857142857935</c:v>
                </c:pt>
                <c:pt idx="11">
                  <c:v>-0.19999999999998153</c:v>
                </c:pt>
                <c:pt idx="12">
                  <c:v>0.042857142857123165</c:v>
                </c:pt>
                <c:pt idx="13">
                  <c:v>0.014285714285719564</c:v>
                </c:pt>
                <c:pt idx="14">
                  <c:v>-0.18571428571426907</c:v>
                </c:pt>
                <c:pt idx="15">
                  <c:v>-0.05714285714289247</c:v>
                </c:pt>
                <c:pt idx="16">
                  <c:v>-0.2428571428571331</c:v>
                </c:pt>
              </c:numCache>
            </c:numRef>
          </c:val>
          <c:smooth val="0"/>
        </c:ser>
        <c:marker val="1"/>
        <c:axId val="2424237"/>
        <c:axId val="21818134"/>
      </c:lineChart>
      <c:catAx>
        <c:axId val="242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рис.3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18134"/>
        <c:crosses val="autoZero"/>
        <c:auto val="1"/>
        <c:lblOffset val="100"/>
        <c:noMultiLvlLbl val="0"/>
      </c:catAx>
      <c:valAx>
        <c:axId val="21818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4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FF00"/>
          </a:solidFill>
        </a:ln>
      </c:spPr>
    </c:plotArea>
    <c:legend>
      <c:legendPos val="r"/>
      <c:layout>
        <c:manualLayout>
          <c:xMode val="edge"/>
          <c:yMode val="edge"/>
          <c:x val="0.7175"/>
          <c:y val="0.38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666750</xdr:colOff>
      <xdr:row>41</xdr:row>
      <xdr:rowOff>76200</xdr:rowOff>
    </xdr:from>
    <xdr:ext cx="104775" cy="247650"/>
    <xdr:sp>
      <xdr:nvSpPr>
        <xdr:cNvPr id="1" name="TextBox 8"/>
        <xdr:cNvSpPr txBox="1">
          <a:spLocks noChangeArrowheads="1"/>
        </xdr:cNvSpPr>
      </xdr:nvSpPr>
      <xdr:spPr>
        <a:xfrm>
          <a:off x="8372475" y="67151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0</xdr:colOff>
      <xdr:row>21</xdr:row>
      <xdr:rowOff>0</xdr:rowOff>
    </xdr:from>
    <xdr:to>
      <xdr:col>20</xdr:col>
      <xdr:colOff>533400</xdr:colOff>
      <xdr:row>42</xdr:row>
      <xdr:rowOff>47625</xdr:rowOff>
    </xdr:to>
    <xdr:graphicFrame>
      <xdr:nvGraphicFramePr>
        <xdr:cNvPr id="2" name="Chart 11"/>
        <xdr:cNvGraphicFramePr/>
      </xdr:nvGraphicFramePr>
      <xdr:xfrm>
        <a:off x="9077325" y="3400425"/>
        <a:ext cx="53340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0.13975</cdr:y>
    </cdr:from>
    <cdr:to>
      <cdr:x>0.1895</cdr:x>
      <cdr:y>0.2125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438150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Горб</a:t>
          </a:r>
        </a:p>
      </cdr:txBody>
    </cdr:sp>
  </cdr:relSizeAnchor>
  <cdr:relSizeAnchor xmlns:cdr="http://schemas.openxmlformats.org/drawingml/2006/chartDrawing">
    <cdr:from>
      <cdr:x>0.189</cdr:x>
      <cdr:y>0.21225</cdr:y>
    </cdr:from>
    <cdr:to>
      <cdr:x>0.38825</cdr:x>
      <cdr:y>0.233</cdr:y>
    </cdr:to>
    <cdr:sp>
      <cdr:nvSpPr>
        <cdr:cNvPr id="2" name="Line 2"/>
        <cdr:cNvSpPr>
          <a:spLocks/>
        </cdr:cNvSpPr>
      </cdr:nvSpPr>
      <cdr:spPr>
        <a:xfrm>
          <a:off x="1400175" y="666750"/>
          <a:ext cx="1476375" cy="66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95250</xdr:rowOff>
    </xdr:from>
    <xdr:to>
      <xdr:col>9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9525" y="581025"/>
        <a:ext cx="61626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23</xdr:row>
      <xdr:rowOff>95250</xdr:rowOff>
    </xdr:from>
    <xdr:to>
      <xdr:col>11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33350" y="3819525"/>
        <a:ext cx="74104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8;&#1085;&#1074;&#1052;&#1077;&#1085;\&#1087;&#1088;&#1072;&#1082;&#1090;&#1080;&#1082;&#1091;&#1084;\&#1078;&#1080;&#1079;&#1085;&#1077;&#1085;&#1085;&#1099;&#1081;%20&#1094;&#1080;&#1082;&#1083;\&#1040;&#1083;&#1102;&#1084;&#1080;&#1085;&#1080;&#1081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-30 наf 40"/>
      <sheetName val="База"/>
      <sheetName val="Лист2"/>
      <sheetName val="Лист1"/>
      <sheetName val="Лист3"/>
      <sheetName val="Запись"/>
    </sheetNames>
    <sheetDataSet>
      <sheetData sheetId="1">
        <row r="27">
          <cell r="D27">
            <v>463.0148652390182</v>
          </cell>
        </row>
        <row r="28">
          <cell r="D28">
            <v>665.8434580751447</v>
          </cell>
        </row>
        <row r="29">
          <cell r="D29">
            <v>697.4152296066654</v>
          </cell>
        </row>
        <row r="30">
          <cell r="D30">
            <v>663.1615939983794</v>
          </cell>
        </row>
        <row r="31">
          <cell r="D31">
            <v>798.517560870502</v>
          </cell>
        </row>
        <row r="32">
          <cell r="D32">
            <v>796.4111433360828</v>
          </cell>
        </row>
        <row r="33">
          <cell r="D33">
            <v>872.9417547308921</v>
          </cell>
        </row>
        <row r="34">
          <cell r="D34">
            <v>960.5911330049262</v>
          </cell>
        </row>
        <row r="35">
          <cell r="D35">
            <v>876.2018810191252</v>
          </cell>
        </row>
        <row r="36">
          <cell r="D36">
            <v>689.0328188629704</v>
          </cell>
        </row>
        <row r="37">
          <cell r="D37">
            <v>389.56763974877487</v>
          </cell>
        </row>
        <row r="38">
          <cell r="D38">
            <v>341.0482362398516</v>
          </cell>
        </row>
        <row r="39">
          <cell r="D39">
            <v>302.6066850180927</v>
          </cell>
        </row>
        <row r="40">
          <cell r="D40">
            <v>486.4939395078906</v>
          </cell>
        </row>
        <row r="41">
          <cell r="D41">
            <v>881.2924992088824</v>
          </cell>
        </row>
        <row r="42">
          <cell r="D42">
            <v>1170.5513328231382</v>
          </cell>
        </row>
        <row r="43">
          <cell r="D43">
            <v>1014.8446452059792</v>
          </cell>
        </row>
        <row r="44">
          <cell r="D44">
            <v>978.5932721712537</v>
          </cell>
        </row>
        <row r="45">
          <cell r="D45">
            <v>1347.4640423921273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view="pageBreakPreview" zoomScale="60" workbookViewId="0" topLeftCell="G1">
      <selection activeCell="J25" sqref="J25"/>
    </sheetView>
  </sheetViews>
  <sheetFormatPr defaultColWidth="9.00390625" defaultRowHeight="12.75"/>
  <cols>
    <col min="8" max="8" width="10.875" style="0" bestFit="1" customWidth="1"/>
    <col min="10" max="10" width="9.25390625" style="0" bestFit="1" customWidth="1"/>
  </cols>
  <sheetData>
    <row r="1" spans="1:13" ht="12.75">
      <c r="A1" s="3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</row>
    <row r="2" spans="3:11" ht="12.75">
      <c r="C2" t="s">
        <v>2</v>
      </c>
      <c r="F2" t="s">
        <v>2</v>
      </c>
      <c r="K2" t="s">
        <v>5</v>
      </c>
    </row>
    <row r="3" spans="3:12" ht="12.75">
      <c r="C3" t="s">
        <v>0</v>
      </c>
      <c r="D3" t="s">
        <v>1</v>
      </c>
      <c r="E3" s="4" t="s">
        <v>3</v>
      </c>
      <c r="F3" s="4" t="s">
        <v>0</v>
      </c>
      <c r="G3" s="4" t="s">
        <v>1</v>
      </c>
      <c r="J3" s="7" t="s">
        <v>4</v>
      </c>
      <c r="K3" s="7" t="s">
        <v>6</v>
      </c>
      <c r="L3" s="7" t="s">
        <v>7</v>
      </c>
    </row>
    <row r="4" spans="1:12" ht="12.75">
      <c r="A4" s="1">
        <v>1</v>
      </c>
      <c r="B4" s="1">
        <v>36.9</v>
      </c>
      <c r="C4" s="10">
        <f>B5-B4</f>
        <v>2.3999999999999986</v>
      </c>
      <c r="D4" s="10"/>
      <c r="E4" s="4"/>
      <c r="F4" s="4"/>
      <c r="G4" s="4"/>
      <c r="I4" s="5">
        <f>LN((132-B4)/B4)</f>
        <v>0.9467174185048631</v>
      </c>
      <c r="J4" s="5">
        <f>132/(1+EXP(-0.0686*A4+0.943))</f>
        <v>38.85282443565355</v>
      </c>
      <c r="K4" s="6">
        <f>(J4-B4)</f>
        <v>1.9528244356535538</v>
      </c>
      <c r="L4">
        <f>(J4/B4-1)</f>
        <v>0.05292207142692562</v>
      </c>
    </row>
    <row r="5" spans="1:12" ht="12.75">
      <c r="A5" s="1">
        <v>2</v>
      </c>
      <c r="B5" s="1">
        <v>39.3</v>
      </c>
      <c r="C5" s="10">
        <f aca="true" t="shared" si="0" ref="C5:C23">B6-B5</f>
        <v>2.9000000000000057</v>
      </c>
      <c r="D5" s="10">
        <f>C5-C4</f>
        <v>0.5000000000000071</v>
      </c>
      <c r="E5" s="4"/>
      <c r="F5" s="4"/>
      <c r="G5" s="4"/>
      <c r="I5" s="5">
        <f aca="true" t="shared" si="1" ref="I5:I24">LN((132-B5)/B5)</f>
        <v>0.858143953696594</v>
      </c>
      <c r="J5" s="5">
        <f aca="true" t="shared" si="2" ref="J5:J38">132/(1+EXP(-0.0686*A5+0.943))</f>
        <v>40.75977993646682</v>
      </c>
      <c r="K5" s="6">
        <f aca="true" t="shared" si="3" ref="K5:K24">(J5-B5)</f>
        <v>1.4597799364668234</v>
      </c>
      <c r="L5">
        <f aca="true" t="shared" si="4" ref="L5:L24">(J5/B5-1)</f>
        <v>0.037144527645466274</v>
      </c>
    </row>
    <row r="6" spans="1:12" ht="12.75">
      <c r="A6" s="1">
        <v>3</v>
      </c>
      <c r="B6" s="1">
        <v>42.2</v>
      </c>
      <c r="C6" s="10">
        <f t="shared" si="0"/>
        <v>2.799999999999997</v>
      </c>
      <c r="D6" s="10">
        <f aca="true" t="shared" si="5" ref="D6:D22">C6-C5</f>
        <v>-0.10000000000000853</v>
      </c>
      <c r="E6" s="4"/>
      <c r="F6" s="4"/>
      <c r="G6" s="4"/>
      <c r="I6" s="5">
        <f t="shared" si="1"/>
        <v>0.7551647542661878</v>
      </c>
      <c r="J6" s="5">
        <f t="shared" si="2"/>
        <v>42.71740834139656</v>
      </c>
      <c r="K6" s="6">
        <f t="shared" si="3"/>
        <v>0.5174083413965604</v>
      </c>
      <c r="L6">
        <f t="shared" si="4"/>
        <v>0.012260861170534598</v>
      </c>
    </row>
    <row r="7" spans="1:12" ht="12.75">
      <c r="A7" s="1">
        <v>4</v>
      </c>
      <c r="B7" s="1">
        <v>45</v>
      </c>
      <c r="C7" s="10">
        <f t="shared" si="0"/>
        <v>0.10000000000000142</v>
      </c>
      <c r="D7" s="10">
        <f t="shared" si="5"/>
        <v>-2.6999999999999957</v>
      </c>
      <c r="E7" s="11">
        <f>AVERAGE(B4:B10)</f>
        <v>43.72857142857142</v>
      </c>
      <c r="F7" s="11">
        <f>E8-E7</f>
        <v>2.5714285714285765</v>
      </c>
      <c r="G7" s="11"/>
      <c r="I7" s="5">
        <f t="shared" si="1"/>
        <v>0.659245628884264</v>
      </c>
      <c r="J7" s="5">
        <f t="shared" si="2"/>
        <v>44.722972148346955</v>
      </c>
      <c r="K7" s="6">
        <f t="shared" si="3"/>
        <v>-0.27702785165304533</v>
      </c>
      <c r="L7">
        <f t="shared" si="4"/>
        <v>-0.006156174481178778</v>
      </c>
    </row>
    <row r="8" spans="1:12" ht="12.75">
      <c r="A8" s="1">
        <v>5</v>
      </c>
      <c r="B8" s="1">
        <v>45.1</v>
      </c>
      <c r="C8" s="10">
        <f t="shared" si="0"/>
        <v>1.1000000000000014</v>
      </c>
      <c r="D8" s="10">
        <f t="shared" si="5"/>
        <v>1</v>
      </c>
      <c r="E8" s="11">
        <f aca="true" t="shared" si="6" ref="E8:E21">AVERAGE(B5:B11)</f>
        <v>46.3</v>
      </c>
      <c r="F8" s="11">
        <f aca="true" t="shared" si="7" ref="F8:F20">E9-E8</f>
        <v>2.700000000000003</v>
      </c>
      <c r="G8" s="11">
        <f>F8-F7</f>
        <v>0.12857142857142634</v>
      </c>
      <c r="I8" s="5">
        <f t="shared" si="1"/>
        <v>0.6558757857627138</v>
      </c>
      <c r="J8" s="5">
        <f t="shared" si="2"/>
        <v>46.773367578195</v>
      </c>
      <c r="K8" s="6">
        <f t="shared" si="3"/>
        <v>1.6733675781949984</v>
      </c>
      <c r="L8">
        <f t="shared" si="4"/>
        <v>0.0371034939732815</v>
      </c>
    </row>
    <row r="9" spans="1:12" ht="12.75">
      <c r="A9" s="1">
        <v>6</v>
      </c>
      <c r="B9" s="1">
        <v>46.2</v>
      </c>
      <c r="C9" s="10">
        <f t="shared" si="0"/>
        <v>5.199999999999996</v>
      </c>
      <c r="D9" s="10">
        <f t="shared" si="5"/>
        <v>4.099999999999994</v>
      </c>
      <c r="E9" s="11">
        <f t="shared" si="6"/>
        <v>49</v>
      </c>
      <c r="F9" s="11">
        <f t="shared" si="7"/>
        <v>2.5714285714285694</v>
      </c>
      <c r="G9" s="11">
        <f aca="true" t="shared" si="8" ref="G9:G20">F9-F8</f>
        <v>-0.12857142857143344</v>
      </c>
      <c r="I9" s="5">
        <f t="shared" si="1"/>
        <v>0.6190392084062234</v>
      </c>
      <c r="J9" s="5">
        <f t="shared" si="2"/>
        <v>48.86513537317556</v>
      </c>
      <c r="K9" s="6">
        <f t="shared" si="3"/>
        <v>2.665135373175559</v>
      </c>
      <c r="L9">
        <f t="shared" si="4"/>
        <v>0.05768691283929783</v>
      </c>
    </row>
    <row r="10" spans="1:12" ht="12.75">
      <c r="A10" s="1">
        <v>7</v>
      </c>
      <c r="B10" s="1">
        <v>51.4</v>
      </c>
      <c r="C10" s="10">
        <f t="shared" si="0"/>
        <v>3.5</v>
      </c>
      <c r="D10" s="10">
        <f t="shared" si="5"/>
        <v>-1.6999999999999957</v>
      </c>
      <c r="E10" s="11">
        <f t="shared" si="6"/>
        <v>51.57142857142857</v>
      </c>
      <c r="F10" s="11">
        <f t="shared" si="7"/>
        <v>2.4000000000000057</v>
      </c>
      <c r="G10" s="11">
        <f t="shared" si="8"/>
        <v>-0.17142857142856371</v>
      </c>
      <c r="I10" s="5">
        <f t="shared" si="1"/>
        <v>0.44986047705146315</v>
      </c>
      <c r="J10" s="5">
        <f t="shared" si="2"/>
        <v>50.99447714992026</v>
      </c>
      <c r="K10" s="6">
        <f t="shared" si="3"/>
        <v>-0.4055228500797412</v>
      </c>
      <c r="L10">
        <f t="shared" si="4"/>
        <v>-0.007889549612446367</v>
      </c>
    </row>
    <row r="11" spans="1:12" ht="12.75">
      <c r="A11" s="1">
        <v>8</v>
      </c>
      <c r="B11" s="1">
        <v>54.9</v>
      </c>
      <c r="C11" s="10">
        <f t="shared" si="0"/>
        <v>3.3000000000000043</v>
      </c>
      <c r="D11" s="10">
        <f t="shared" si="5"/>
        <v>-0.19999999999999574</v>
      </c>
      <c r="E11" s="11">
        <f t="shared" si="6"/>
        <v>53.971428571428575</v>
      </c>
      <c r="F11" s="11">
        <f t="shared" si="7"/>
        <v>2.6999999999999957</v>
      </c>
      <c r="G11" s="11">
        <f t="shared" si="8"/>
        <v>0.29999999999999005</v>
      </c>
      <c r="I11" s="5">
        <f t="shared" si="1"/>
        <v>0.33958993205379884</v>
      </c>
      <c r="J11" s="5">
        <f t="shared" si="2"/>
        <v>53.15727732335495</v>
      </c>
      <c r="K11" s="6">
        <f t="shared" si="3"/>
        <v>-1.7427226766450516</v>
      </c>
      <c r="L11">
        <f t="shared" si="4"/>
        <v>-0.031743582452551045</v>
      </c>
    </row>
    <row r="12" spans="1:12" ht="12.75">
      <c r="A12" s="1">
        <v>9</v>
      </c>
      <c r="B12" s="1">
        <v>58.2</v>
      </c>
      <c r="C12" s="10">
        <f t="shared" si="0"/>
        <v>2</v>
      </c>
      <c r="D12" s="10">
        <f t="shared" si="5"/>
        <v>-1.3000000000000043</v>
      </c>
      <c r="E12" s="11">
        <f t="shared" si="6"/>
        <v>56.67142857142857</v>
      </c>
      <c r="F12" s="11">
        <f t="shared" si="7"/>
        <v>2.828571428571429</v>
      </c>
      <c r="G12" s="11">
        <f t="shared" si="8"/>
        <v>0.12857142857143344</v>
      </c>
      <c r="I12" s="5">
        <f t="shared" si="1"/>
        <v>0.23747337686903464</v>
      </c>
      <c r="J12" s="5">
        <f t="shared" si="2"/>
        <v>55.34913047159959</v>
      </c>
      <c r="K12" s="6">
        <f t="shared" si="3"/>
        <v>-2.850869528400416</v>
      </c>
      <c r="L12">
        <f t="shared" si="4"/>
        <v>-0.04898401251547102</v>
      </c>
    </row>
    <row r="13" spans="1:12" ht="12.75">
      <c r="A13" s="1">
        <v>10</v>
      </c>
      <c r="B13" s="1">
        <v>60.2</v>
      </c>
      <c r="C13" s="10">
        <f t="shared" si="0"/>
        <v>1.5999999999999943</v>
      </c>
      <c r="D13" s="10">
        <f t="shared" si="5"/>
        <v>-0.4000000000000057</v>
      </c>
      <c r="E13" s="11">
        <f t="shared" si="6"/>
        <v>59.5</v>
      </c>
      <c r="F13" s="11">
        <f t="shared" si="7"/>
        <v>2.3714285714285737</v>
      </c>
      <c r="G13" s="11">
        <f t="shared" si="8"/>
        <v>-0.4571428571428555</v>
      </c>
      <c r="I13" s="5">
        <f t="shared" si="1"/>
        <v>0.1762121237394031</v>
      </c>
      <c r="J13" s="5">
        <f t="shared" si="2"/>
        <v>57.5653738601076</v>
      </c>
      <c r="K13" s="6">
        <f t="shared" si="3"/>
        <v>-2.6346261398924042</v>
      </c>
      <c r="L13">
        <f t="shared" si="4"/>
        <v>-0.043764553818810725</v>
      </c>
    </row>
    <row r="14" spans="1:12" ht="12.75">
      <c r="A14" s="1">
        <v>11</v>
      </c>
      <c r="B14" s="1">
        <v>61.8</v>
      </c>
      <c r="C14" s="10">
        <f t="shared" si="0"/>
        <v>2.200000000000003</v>
      </c>
      <c r="D14" s="10">
        <f t="shared" si="5"/>
        <v>0.6000000000000085</v>
      </c>
      <c r="E14" s="11">
        <f t="shared" si="6"/>
        <v>61.871428571428574</v>
      </c>
      <c r="F14" s="11">
        <f t="shared" si="7"/>
        <v>2.0999999999999943</v>
      </c>
      <c r="G14" s="11">
        <f t="shared" si="8"/>
        <v>-0.27142857142857935</v>
      </c>
      <c r="I14" s="5">
        <f t="shared" si="1"/>
        <v>0.1274449465681205</v>
      </c>
      <c r="J14" s="5">
        <f t="shared" si="2"/>
        <v>59.80112469159679</v>
      </c>
      <c r="K14" s="6">
        <f t="shared" si="3"/>
        <v>-1.998875308403207</v>
      </c>
      <c r="L14">
        <f t="shared" si="4"/>
        <v>-0.032344260653773604</v>
      </c>
    </row>
    <row r="15" spans="1:12" ht="12.75">
      <c r="A15" s="1">
        <v>12</v>
      </c>
      <c r="B15" s="1">
        <v>64</v>
      </c>
      <c r="C15" s="10">
        <f t="shared" si="0"/>
        <v>2</v>
      </c>
      <c r="D15" s="10">
        <f t="shared" si="5"/>
        <v>-0.20000000000000284</v>
      </c>
      <c r="E15" s="11">
        <f t="shared" si="6"/>
        <v>63.97142857142857</v>
      </c>
      <c r="F15" s="11">
        <f t="shared" si="7"/>
        <v>1.9000000000000128</v>
      </c>
      <c r="G15" s="11">
        <f t="shared" si="8"/>
        <v>-0.19999999999998153</v>
      </c>
      <c r="I15" s="5">
        <f t="shared" si="1"/>
        <v>0.06062462181643484</v>
      </c>
      <c r="J15" s="5">
        <f t="shared" si="2"/>
        <v>62.051321503373224</v>
      </c>
      <c r="K15" s="6">
        <f t="shared" si="3"/>
        <v>-1.9486784966267763</v>
      </c>
      <c r="L15">
        <f t="shared" si="4"/>
        <v>-0.03044810150979338</v>
      </c>
    </row>
    <row r="16" spans="1:12" ht="12.75">
      <c r="A16" s="1">
        <v>13</v>
      </c>
      <c r="B16" s="1">
        <v>66</v>
      </c>
      <c r="C16" s="10">
        <f t="shared" si="0"/>
        <v>2</v>
      </c>
      <c r="D16" s="10">
        <f t="shared" si="5"/>
        <v>0</v>
      </c>
      <c r="E16" s="11">
        <f t="shared" si="6"/>
        <v>65.87142857142858</v>
      </c>
      <c r="F16" s="11">
        <f t="shared" si="7"/>
        <v>1.942857142857136</v>
      </c>
      <c r="G16" s="11">
        <f t="shared" si="8"/>
        <v>0.042857142857123165</v>
      </c>
      <c r="I16" s="5">
        <f t="shared" si="1"/>
        <v>0</v>
      </c>
      <c r="J16" s="5">
        <f t="shared" si="2"/>
        <v>64.31076900202063</v>
      </c>
      <c r="K16" s="6">
        <f t="shared" si="3"/>
        <v>-1.6892309979793652</v>
      </c>
      <c r="L16">
        <f t="shared" si="4"/>
        <v>-0.02559440906029342</v>
      </c>
    </row>
    <row r="17" spans="1:12" ht="12.75">
      <c r="A17" s="1">
        <v>14</v>
      </c>
      <c r="B17" s="1">
        <v>68</v>
      </c>
      <c r="C17" s="10">
        <f t="shared" si="0"/>
        <v>1.5999999999999943</v>
      </c>
      <c r="D17" s="10">
        <f t="shared" si="5"/>
        <v>-0.4000000000000057</v>
      </c>
      <c r="E17" s="11">
        <f t="shared" si="6"/>
        <v>67.81428571428572</v>
      </c>
      <c r="F17" s="11">
        <f t="shared" si="7"/>
        <v>1.9571428571428555</v>
      </c>
      <c r="G17" s="11">
        <f t="shared" si="8"/>
        <v>0.014285714285719564</v>
      </c>
      <c r="I17" s="5">
        <f t="shared" si="1"/>
        <v>-0.060624621816434854</v>
      </c>
      <c r="J17" s="5">
        <f t="shared" si="2"/>
        <v>66.5741855133726</v>
      </c>
      <c r="K17" s="6">
        <f t="shared" si="3"/>
        <v>-1.4258144866274023</v>
      </c>
      <c r="L17">
        <f t="shared" si="4"/>
        <v>-0.020967860097461766</v>
      </c>
    </row>
    <row r="18" spans="1:12" ht="12.75">
      <c r="A18" s="1">
        <v>15</v>
      </c>
      <c r="B18" s="1">
        <v>69.6</v>
      </c>
      <c r="C18" s="10">
        <f t="shared" si="0"/>
        <v>1.9000000000000057</v>
      </c>
      <c r="D18" s="10">
        <f t="shared" si="5"/>
        <v>0.30000000000001137</v>
      </c>
      <c r="E18" s="11">
        <f t="shared" si="6"/>
        <v>69.77142857142857</v>
      </c>
      <c r="F18" s="11">
        <f t="shared" si="7"/>
        <v>1.7714285714285865</v>
      </c>
      <c r="G18" s="11">
        <f t="shared" si="8"/>
        <v>-0.18571428571426907</v>
      </c>
      <c r="I18" s="5">
        <f t="shared" si="1"/>
        <v>-0.10919929196499184</v>
      </c>
      <c r="J18" s="5">
        <f t="shared" si="2"/>
        <v>68.83625213870683</v>
      </c>
      <c r="K18" s="6">
        <f t="shared" si="3"/>
        <v>-0.7637478612931687</v>
      </c>
      <c r="L18">
        <f t="shared" si="4"/>
        <v>-0.010973388811683416</v>
      </c>
    </row>
    <row r="19" spans="1:12" ht="12.75">
      <c r="A19" s="1">
        <v>16</v>
      </c>
      <c r="B19" s="1">
        <v>71.5</v>
      </c>
      <c r="C19" s="10">
        <f t="shared" si="0"/>
        <v>2.299999999999997</v>
      </c>
      <c r="D19" s="10">
        <f t="shared" si="5"/>
        <v>0.3999999999999915</v>
      </c>
      <c r="E19" s="11">
        <f t="shared" si="6"/>
        <v>71.54285714285716</v>
      </c>
      <c r="F19" s="11">
        <f t="shared" si="7"/>
        <v>1.714285714285694</v>
      </c>
      <c r="G19" s="11">
        <f t="shared" si="8"/>
        <v>-0.05714285714289247</v>
      </c>
      <c r="I19" s="5">
        <f t="shared" si="1"/>
        <v>-0.1670540846631662</v>
      </c>
      <c r="J19" s="5">
        <f t="shared" si="2"/>
        <v>71.09166265057782</v>
      </c>
      <c r="K19" s="6">
        <f t="shared" si="3"/>
        <v>-0.40833734942218314</v>
      </c>
      <c r="L19">
        <f t="shared" si="4"/>
        <v>-0.0057110118800305365</v>
      </c>
    </row>
    <row r="20" spans="1:12" ht="12.75">
      <c r="A20" s="1">
        <v>17</v>
      </c>
      <c r="B20" s="1">
        <v>73.8</v>
      </c>
      <c r="C20" s="10">
        <f t="shared" si="0"/>
        <v>1.7000000000000028</v>
      </c>
      <c r="D20" s="10">
        <f t="shared" si="5"/>
        <v>-0.5999999999999943</v>
      </c>
      <c r="E20" s="11">
        <f t="shared" si="6"/>
        <v>73.25714285714285</v>
      </c>
      <c r="F20" s="11">
        <f t="shared" si="7"/>
        <v>1.4714285714285609</v>
      </c>
      <c r="G20" s="11">
        <f t="shared" si="8"/>
        <v>-0.2428571428571331</v>
      </c>
      <c r="I20" s="5">
        <f t="shared" si="1"/>
        <v>-0.23747337686903458</v>
      </c>
      <c r="J20" s="5">
        <f t="shared" si="2"/>
        <v>73.3351731365815</v>
      </c>
      <c r="K20" s="6">
        <f t="shared" si="3"/>
        <v>-0.46482686341849444</v>
      </c>
      <c r="L20">
        <f t="shared" si="4"/>
        <v>-0.006298466983990392</v>
      </c>
    </row>
    <row r="21" spans="1:12" ht="12.75">
      <c r="A21" s="1">
        <v>18</v>
      </c>
      <c r="B21" s="1">
        <v>75.5</v>
      </c>
      <c r="C21" s="10">
        <f t="shared" si="0"/>
        <v>0.9000000000000057</v>
      </c>
      <c r="D21" s="10">
        <f t="shared" si="5"/>
        <v>-0.7999999999999972</v>
      </c>
      <c r="E21" s="11">
        <f t="shared" si="6"/>
        <v>74.72857142857141</v>
      </c>
      <c r="F21" s="11"/>
      <c r="G21" s="11"/>
      <c r="I21" s="5">
        <f t="shared" si="1"/>
        <v>-0.2898920181025837</v>
      </c>
      <c r="J21" s="5">
        <f t="shared" si="2"/>
        <v>75.56165040792015</v>
      </c>
      <c r="K21" s="6">
        <f t="shared" si="3"/>
        <v>0.06165040792015475</v>
      </c>
      <c r="L21">
        <f t="shared" si="4"/>
        <v>0.0008165616943067722</v>
      </c>
    </row>
    <row r="22" spans="1:12" ht="12.75">
      <c r="A22" s="1">
        <v>19</v>
      </c>
      <c r="B22" s="1">
        <v>76.4</v>
      </c>
      <c r="C22" s="10">
        <f t="shared" si="0"/>
        <v>1.5999999999999943</v>
      </c>
      <c r="D22" s="10">
        <f t="shared" si="5"/>
        <v>0.6999999999999886</v>
      </c>
      <c r="I22" s="5">
        <f t="shared" si="1"/>
        <v>-0.31779949491593834</v>
      </c>
      <c r="J22" s="5">
        <f t="shared" si="2"/>
        <v>77.76611823146358</v>
      </c>
      <c r="K22" s="6">
        <f t="shared" si="3"/>
        <v>1.3661182314635738</v>
      </c>
      <c r="L22">
        <f t="shared" si="4"/>
        <v>0.017881128684078096</v>
      </c>
    </row>
    <row r="23" spans="1:12" ht="12.75">
      <c r="A23" s="1">
        <v>20</v>
      </c>
      <c r="B23" s="1">
        <v>78</v>
      </c>
      <c r="C23" s="10">
        <f t="shared" si="0"/>
        <v>0.29999999999999716</v>
      </c>
      <c r="D23" s="10"/>
      <c r="H23" t="s">
        <v>9</v>
      </c>
      <c r="I23" s="5">
        <f t="shared" si="1"/>
        <v>-0.3677247801253174</v>
      </c>
      <c r="J23" s="5">
        <f t="shared" si="2"/>
        <v>79.94380051693197</v>
      </c>
      <c r="K23" s="6">
        <f t="shared" si="3"/>
        <v>1.9438005169319723</v>
      </c>
      <c r="L23">
        <f t="shared" si="4"/>
        <v>0.0249205194478459</v>
      </c>
    </row>
    <row r="24" spans="1:12" ht="12.75">
      <c r="A24" s="1">
        <v>21</v>
      </c>
      <c r="B24" s="1">
        <v>78.3</v>
      </c>
      <c r="H24" s="8"/>
      <c r="I24" s="5">
        <f t="shared" si="1"/>
        <v>-0.3771346014819384</v>
      </c>
      <c r="J24" s="5">
        <f t="shared" si="2"/>
        <v>82.0901606911521</v>
      </c>
      <c r="K24" s="6">
        <f t="shared" si="3"/>
        <v>3.7901606911520958</v>
      </c>
      <c r="L24">
        <f t="shared" si="4"/>
        <v>0.04840562823949046</v>
      </c>
    </row>
    <row r="25" spans="1:12" ht="12.75">
      <c r="A25" s="1">
        <v>22</v>
      </c>
      <c r="B25" s="2"/>
      <c r="H25" s="8">
        <f>'[1]База'!D27</f>
        <v>463.0148652390182</v>
      </c>
      <c r="J25" s="5">
        <f t="shared" si="2"/>
        <v>84.20093661406607</v>
      </c>
      <c r="L25" s="9">
        <f>(J25/H25-1)</f>
        <v>-0.818146364327634</v>
      </c>
    </row>
    <row r="26" spans="1:24" ht="12.75">
      <c r="A26" s="1">
        <v>23</v>
      </c>
      <c r="H26" s="8">
        <f>'[1]База'!D28</f>
        <v>665.8434580751447</v>
      </c>
      <c r="J26" s="5">
        <f t="shared" si="2"/>
        <v>86.2721705303723</v>
      </c>
      <c r="L26" s="9">
        <f aca="true" t="shared" si="9" ref="L26:L33">(J26/H26-1)</f>
        <v>-0.8704317516616106</v>
      </c>
      <c r="X26">
        <f>4.0211/0.2397</f>
        <v>16.775552774301207</v>
      </c>
    </row>
    <row r="27" spans="1:12" ht="12.75">
      <c r="A27" s="1">
        <v>24</v>
      </c>
      <c r="H27" s="8">
        <f>'[1]База'!D29</f>
        <v>697.4152296066654</v>
      </c>
      <c r="J27" s="5">
        <f t="shared" si="2"/>
        <v>88.30023369987222</v>
      </c>
      <c r="L27" s="9">
        <f t="shared" si="9"/>
        <v>-0.8733892952844282</v>
      </c>
    </row>
    <row r="28" spans="1:12" ht="12.75">
      <c r="A28" s="1">
        <v>25</v>
      </c>
      <c r="H28" s="8">
        <f>'[1]База'!D30</f>
        <v>663.1615939983794</v>
      </c>
      <c r="J28" s="5">
        <f t="shared" si="2"/>
        <v>90.28184550218822</v>
      </c>
      <c r="L28" s="9">
        <f t="shared" si="9"/>
        <v>-0.8638614685783375</v>
      </c>
    </row>
    <row r="29" spans="1:12" ht="12.75">
      <c r="A29" s="1">
        <v>26</v>
      </c>
      <c r="H29" s="8">
        <f>'[1]База'!D31</f>
        <v>798.517560870502</v>
      </c>
      <c r="J29" s="5">
        <f t="shared" si="2"/>
        <v>92.21408696117612</v>
      </c>
      <c r="L29" s="9">
        <f t="shared" si="9"/>
        <v>-0.884518398242051</v>
      </c>
    </row>
    <row r="30" spans="1:12" ht="12.75">
      <c r="A30" s="1">
        <v>27</v>
      </c>
      <c r="H30" s="8">
        <f>'[1]База'!D32</f>
        <v>796.4111433360828</v>
      </c>
      <c r="J30" s="5">
        <f t="shared" si="2"/>
        <v>94.09440877536711</v>
      </c>
      <c r="L30" s="9">
        <f t="shared" si="9"/>
        <v>-0.8818519685934887</v>
      </c>
    </row>
    <row r="31" spans="1:12" ht="12.75">
      <c r="A31" s="1">
        <v>28</v>
      </c>
      <c r="H31" s="8">
        <f>'[1]База'!D33</f>
        <v>872.9417547308921</v>
      </c>
      <c r="J31" s="5">
        <f t="shared" si="2"/>
        <v>95.92063406831856</v>
      </c>
      <c r="L31" s="9">
        <f t="shared" si="9"/>
        <v>-0.8901179448130664</v>
      </c>
    </row>
    <row r="32" spans="1:12" ht="12.75">
      <c r="A32" s="1">
        <v>29</v>
      </c>
      <c r="H32" s="8">
        <f>'[1]База'!D34</f>
        <v>960.5911330049262</v>
      </c>
      <c r="J32" s="5">
        <f t="shared" si="2"/>
        <v>97.69095618308914</v>
      </c>
      <c r="L32" s="9">
        <f t="shared" si="9"/>
        <v>-0.8983012097170918</v>
      </c>
    </row>
    <row r="33" spans="1:12" ht="12.75">
      <c r="A33" s="1">
        <v>30</v>
      </c>
      <c r="H33" s="8">
        <f>'[1]База'!D35</f>
        <v>876.2018810191252</v>
      </c>
      <c r="J33" s="5">
        <f t="shared" si="2"/>
        <v>99.40393193561655</v>
      </c>
      <c r="L33" s="9">
        <f t="shared" si="9"/>
        <v>-0.8865513369818401</v>
      </c>
    </row>
    <row r="34" spans="1:12" ht="12.75">
      <c r="A34" s="1">
        <v>31</v>
      </c>
      <c r="H34" s="8">
        <f>'[1]База'!D36</f>
        <v>689.0328188629704</v>
      </c>
      <c r="J34" s="5">
        <f t="shared" si="2"/>
        <v>101.05847081118631</v>
      </c>
      <c r="L34" s="9">
        <f>SUMSQ(L25:L33)</f>
        <v>6.881344389277588</v>
      </c>
    </row>
    <row r="35" spans="1:12" ht="12.75">
      <c r="A35" s="1">
        <v>32</v>
      </c>
      <c r="H35" s="8">
        <f>'[1]База'!D37</f>
        <v>389.56763974877487</v>
      </c>
      <c r="J35" s="5">
        <f t="shared" si="2"/>
        <v>102.65382063617352</v>
      </c>
      <c r="L35" s="9">
        <f>(L34/9)^0.5</f>
        <v>0.874410556335434</v>
      </c>
    </row>
    <row r="36" spans="1:12" ht="12.75">
      <c r="A36" s="1">
        <v>33</v>
      </c>
      <c r="H36" s="8">
        <f>'[1]База'!D38</f>
        <v>341.0482362398516</v>
      </c>
      <c r="J36" s="5">
        <f t="shared" si="2"/>
        <v>104.18955028454248</v>
      </c>
      <c r="L36" s="9"/>
    </row>
    <row r="37" spans="1:12" ht="12.75">
      <c r="A37" s="1">
        <v>34</v>
      </c>
      <c r="H37" s="8">
        <f>'[1]База'!D39</f>
        <v>302.6066850180927</v>
      </c>
      <c r="J37" s="5">
        <f t="shared" si="2"/>
        <v>105.66552998673585</v>
      </c>
      <c r="L37" s="9"/>
    </row>
    <row r="38" spans="1:12" ht="12.75">
      <c r="A38" s="1">
        <v>35</v>
      </c>
      <c r="H38" s="8">
        <f>'[1]База'!D40</f>
        <v>486.4939395078906</v>
      </c>
      <c r="J38" s="5">
        <f t="shared" si="2"/>
        <v>107.08190979973406</v>
      </c>
      <c r="L38" s="9"/>
    </row>
    <row r="39" spans="1:10" ht="12.75">
      <c r="A39" s="1"/>
      <c r="H39" s="8">
        <f>'[1]База'!D41</f>
        <v>881.2924992088824</v>
      </c>
      <c r="I39" t="s">
        <v>8</v>
      </c>
      <c r="J39" s="5"/>
    </row>
    <row r="40" spans="8:10" ht="12.75">
      <c r="H40" s="8">
        <f>'[1]База'!D42</f>
        <v>1170.5513328231382</v>
      </c>
      <c r="J40" s="5"/>
    </row>
    <row r="41" spans="8:10" ht="12.75">
      <c r="H41" s="8">
        <f>'[1]База'!D43</f>
        <v>1014.8446452059792</v>
      </c>
      <c r="J41" s="5"/>
    </row>
    <row r="42" spans="8:10" ht="12.75">
      <c r="H42" s="8">
        <f>'[1]База'!D44</f>
        <v>978.5932721712537</v>
      </c>
      <c r="J42" s="5"/>
    </row>
    <row r="43" spans="8:10" ht="12.75">
      <c r="H43" s="8">
        <f>'[1]База'!D45</f>
        <v>1347.4640423921273</v>
      </c>
      <c r="J43" s="5"/>
    </row>
  </sheetData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41" sqref="M4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2"/>
  <headerFooter alignWithMargins="0">
    <oddHeader>&amp;CВ.Коссов Приложение к методике построения прогноза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"НИИЭЭ"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Эдельман</dc:creator>
  <cp:keywords/>
  <dc:description/>
  <cp:lastModifiedBy>Boldireva</cp:lastModifiedBy>
  <cp:lastPrinted>2004-09-12T13:02:32Z</cp:lastPrinted>
  <dcterms:created xsi:type="dcterms:W3CDTF">2004-09-01T03:58:58Z</dcterms:created>
  <dcterms:modified xsi:type="dcterms:W3CDTF">2004-09-12T13:03:30Z</dcterms:modified>
  <cp:category/>
  <cp:version/>
  <cp:contentType/>
  <cp:contentStatus/>
</cp:coreProperties>
</file>